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600" yWindow="45" windowWidth="19440" windowHeight="11310"/>
  </bookViews>
  <sheets>
    <sheet name="leer" sheetId="8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D14" i="8" l="1"/>
  <c r="K14" i="8" s="1"/>
  <c r="J13" i="8" l="1"/>
  <c r="J12" i="8"/>
  <c r="J11" i="8"/>
  <c r="J9" i="8"/>
  <c r="J18" i="8"/>
  <c r="J8" i="8"/>
  <c r="J7" i="8"/>
  <c r="N21" i="8" l="1"/>
  <c r="L21" i="8" l="1"/>
  <c r="M21" i="8" s="1"/>
  <c r="G19" i="8"/>
  <c r="K19" i="8" s="1"/>
  <c r="G18" i="8"/>
  <c r="K18" i="8" s="1"/>
  <c r="D16" i="8"/>
  <c r="D15" i="8"/>
  <c r="G13" i="8"/>
  <c r="K13" i="8" s="1"/>
  <c r="G12" i="8"/>
  <c r="K12" i="8" s="1"/>
  <c r="G11" i="8"/>
  <c r="K11" i="8" s="1"/>
  <c r="J10" i="8"/>
  <c r="G10" i="8"/>
  <c r="G9" i="8"/>
  <c r="K9" i="8" s="1"/>
  <c r="G8" i="8"/>
  <c r="K8" i="8" s="1"/>
  <c r="G7" i="8"/>
  <c r="K7" i="8" s="1"/>
  <c r="K10" i="8" l="1"/>
  <c r="L9" i="8"/>
  <c r="M9" i="8" s="1"/>
  <c r="K16" i="8"/>
  <c r="K15" i="8"/>
  <c r="N9" i="8" l="1"/>
  <c r="L19" i="8"/>
  <c r="M19" i="8" s="1"/>
  <c r="N19" i="8"/>
  <c r="L18" i="8"/>
  <c r="M18" i="8" s="1"/>
  <c r="N18" i="8"/>
  <c r="L16" i="8"/>
  <c r="M16" i="8" s="1"/>
  <c r="N16" i="8"/>
  <c r="L15" i="8"/>
  <c r="M15" i="8" s="1"/>
  <c r="N15" i="8"/>
  <c r="L14" i="8"/>
  <c r="M14" i="8" s="1"/>
  <c r="N14" i="8"/>
  <c r="L13" i="8"/>
  <c r="M13" i="8" s="1"/>
  <c r="N13" i="8"/>
  <c r="L12" i="8"/>
  <c r="M12" i="8" s="1"/>
  <c r="N12" i="8"/>
  <c r="L11" i="8"/>
  <c r="M11" i="8" s="1"/>
  <c r="N11" i="8"/>
  <c r="L10" i="8"/>
  <c r="M10" i="8" s="1"/>
  <c r="N10" i="8"/>
  <c r="L8" i="8"/>
  <c r="M8" i="8" s="1"/>
  <c r="N8" i="8"/>
  <c r="L7" i="8"/>
  <c r="M7" i="8" s="1"/>
  <c r="N7" i="8"/>
  <c r="K23" i="8" l="1"/>
  <c r="M22" i="8"/>
  <c r="L22" i="8"/>
  <c r="K25" i="8" l="1"/>
  <c r="L25" i="8" s="1"/>
</calcChain>
</file>

<file path=xl/sharedStrings.xml><?xml version="1.0" encoding="utf-8"?>
<sst xmlns="http://schemas.openxmlformats.org/spreadsheetml/2006/main" count="36" uniqueCount="32">
  <si>
    <t>Deutsch</t>
  </si>
  <si>
    <t>Französisch</t>
  </si>
  <si>
    <t>Geographie</t>
  </si>
  <si>
    <t>Schwerpunktfach</t>
  </si>
  <si>
    <t>Maturaarbeit</t>
  </si>
  <si>
    <t>Vornoten 4. &amp; 5. Gym.</t>
  </si>
  <si>
    <t>1. Sem.</t>
  </si>
  <si>
    <t>2. Sem.</t>
  </si>
  <si>
    <t>Mittel</t>
  </si>
  <si>
    <t>Prüfungen</t>
  </si>
  <si>
    <t>schriftlich</t>
  </si>
  <si>
    <t>mündlich</t>
  </si>
  <si>
    <t>Matura-
note</t>
  </si>
  <si>
    <t>Gewicht</t>
  </si>
  <si>
    <t>gewichtete
 Note</t>
  </si>
  <si>
    <t>Gewichtetes Mittel:</t>
  </si>
  <si>
    <t>Rechner Maturanoten</t>
  </si>
  <si>
    <t>Schüler</t>
  </si>
  <si>
    <t>Englisch*</t>
  </si>
  <si>
    <t>Biologie*</t>
  </si>
  <si>
    <t>Physik*</t>
  </si>
  <si>
    <t>Geschichte*</t>
  </si>
  <si>
    <t>Vornoten 6. Gym.</t>
  </si>
  <si>
    <t>Anzahl ungenügende:</t>
  </si>
  <si>
    <t>ungenü-
gend</t>
  </si>
  <si>
    <t>Mathematik</t>
  </si>
  <si>
    <t>Mündliche Prüfungen: Deutsch, Französisch und Schwerpunktfach</t>
  </si>
  <si>
    <t>Ergänzungsfach</t>
  </si>
  <si>
    <t xml:space="preserve">Die mit (*) gekennzeichneten Grundlagenächer können als 5. Prüfungsfach gewählt werden. </t>
  </si>
  <si>
    <t>Gesetzliche Grundlage: Landesschulkommissionsbeschluss zur Gymnasialverordnung, GS 412.012</t>
  </si>
  <si>
    <t>BG / Musik</t>
  </si>
  <si>
    <t>Chemie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</si>
</sst>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0.0;&quot;&quot;"/>
    <numFmt numFmtId="165" formatCode="0.00;0.00;&quot;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0" xfId="0" applyProtection="1"/>
    <xf numFmtId="0" fontId="3" fillId="0" borderId="0" xfId="0" applyFont="1" applyProtection="1"/>
    <xf numFmtId="0" fontId="0" fillId="2" borderId="0" xfId="0" applyFill="1" applyProtection="1"/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6" xfId="0" applyBorder="1" applyProtection="1"/>
    <xf numFmtId="0" fontId="0" fillId="0" borderId="0" xfId="0" applyBorder="1" applyProtection="1"/>
    <xf numFmtId="0" fontId="0" fillId="0" borderId="27" xfId="0" applyBorder="1" applyProtection="1"/>
    <xf numFmtId="0" fontId="0" fillId="0" borderId="35" xfId="0" applyBorder="1" applyProtection="1"/>
    <xf numFmtId="0" fontId="0" fillId="0" borderId="37" xfId="0" applyBorder="1" applyProtection="1"/>
    <xf numFmtId="0" fontId="0" fillId="0" borderId="29" xfId="0" applyBorder="1" applyProtection="1"/>
    <xf numFmtId="0" fontId="0" fillId="0" borderId="36" xfId="0" applyBorder="1" applyProtection="1"/>
    <xf numFmtId="0" fontId="0" fillId="0" borderId="33" xfId="0" applyBorder="1" applyProtection="1"/>
    <xf numFmtId="2" fontId="0" fillId="0" borderId="26" xfId="0" applyNumberFormat="1" applyBorder="1" applyProtection="1"/>
    <xf numFmtId="0" fontId="0" fillId="0" borderId="34" xfId="0" applyBorder="1" applyProtection="1"/>
    <xf numFmtId="2" fontId="0" fillId="0" borderId="0" xfId="0" applyNumberFormat="1" applyBorder="1" applyProtection="1"/>
    <xf numFmtId="2" fontId="0" fillId="0" borderId="29" xfId="0" applyNumberFormat="1" applyBorder="1" applyProtection="1"/>
    <xf numFmtId="0" fontId="1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Protection="1"/>
    <xf numFmtId="165" fontId="0" fillId="3" borderId="16" xfId="0" applyNumberFormat="1" applyFill="1" applyBorder="1" applyProtection="1"/>
    <xf numFmtId="165" fontId="0" fillId="3" borderId="32" xfId="0" applyNumberFormat="1" applyFill="1" applyBorder="1" applyProtection="1"/>
    <xf numFmtId="165" fontId="0" fillId="3" borderId="17" xfId="0" applyNumberFormat="1" applyFill="1" applyBorder="1" applyProtection="1"/>
    <xf numFmtId="164" fontId="0" fillId="3" borderId="24" xfId="0" applyNumberFormat="1" applyFill="1" applyBorder="1" applyProtection="1"/>
    <xf numFmtId="164" fontId="0" fillId="3" borderId="25" xfId="0" applyNumberFormat="1" applyFill="1" applyBorder="1" applyProtection="1"/>
    <xf numFmtId="164" fontId="1" fillId="3" borderId="18" xfId="0" applyNumberFormat="1" applyFont="1" applyFill="1" applyBorder="1" applyAlignment="1" applyProtection="1">
      <alignment horizontal="center" vertical="center"/>
    </xf>
    <xf numFmtId="164" fontId="1" fillId="3" borderId="16" xfId="0" applyNumberFormat="1" applyFont="1" applyFill="1" applyBorder="1" applyAlignment="1" applyProtection="1">
      <alignment horizontal="center" vertical="center"/>
    </xf>
    <xf numFmtId="164" fontId="1" fillId="3" borderId="17" xfId="0" applyNumberFormat="1" applyFont="1" applyFill="1" applyBorder="1" applyAlignment="1" applyProtection="1">
      <alignment horizontal="center" vertical="center"/>
    </xf>
    <xf numFmtId="164" fontId="1" fillId="3" borderId="1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165" fontId="4" fillId="3" borderId="1" xfId="0" applyNumberFormat="1" applyFont="1" applyFill="1" applyBorder="1" applyProtection="1"/>
    <xf numFmtId="0" fontId="0" fillId="4" borderId="26" xfId="0" applyFill="1" applyBorder="1" applyProtection="1"/>
    <xf numFmtId="0" fontId="0" fillId="4" borderId="28" xfId="0" applyFill="1" applyBorder="1" applyProtection="1"/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164" fontId="0" fillId="4" borderId="8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8" xfId="0" applyFill="1" applyBorder="1" applyProtection="1"/>
    <xf numFmtId="0" fontId="0" fillId="4" borderId="9" xfId="0" applyFill="1" applyBorder="1" applyProtection="1"/>
    <xf numFmtId="0" fontId="0" fillId="4" borderId="0" xfId="0" applyFill="1" applyBorder="1" applyProtection="1"/>
    <xf numFmtId="0" fontId="0" fillId="4" borderId="27" xfId="0" applyFill="1" applyBorder="1" applyProtection="1"/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2" xfId="0" applyFill="1" applyBorder="1" applyProtection="1"/>
    <xf numFmtId="0" fontId="0" fillId="4" borderId="3" xfId="0" applyFill="1" applyBorder="1" applyProtection="1"/>
    <xf numFmtId="0" fontId="1" fillId="4" borderId="38" xfId="0" applyFont="1" applyFill="1" applyBorder="1" applyProtection="1"/>
    <xf numFmtId="0" fontId="1" fillId="4" borderId="39" xfId="0" applyFont="1" applyFill="1" applyBorder="1" applyProtection="1"/>
    <xf numFmtId="0" fontId="0" fillId="0" borderId="39" xfId="0" applyBorder="1" applyProtection="1"/>
    <xf numFmtId="0" fontId="0" fillId="0" borderId="38" xfId="0" applyBorder="1" applyProtection="1"/>
    <xf numFmtId="0" fontId="1" fillId="0" borderId="0" xfId="0" applyFont="1" applyProtection="1"/>
    <xf numFmtId="0" fontId="0" fillId="0" borderId="0" xfId="0" applyAlignment="1" applyProtection="1">
      <alignment horizontal="right"/>
    </xf>
    <xf numFmtId="164" fontId="0" fillId="4" borderId="40" xfId="0" applyNumberFormat="1" applyFill="1" applyBorder="1" applyProtection="1">
      <protection locked="0"/>
    </xf>
    <xf numFmtId="164" fontId="0" fillId="4" borderId="41" xfId="0" applyNumberFormat="1" applyFill="1" applyBorder="1" applyProtection="1">
      <protection locked="0"/>
    </xf>
    <xf numFmtId="164" fontId="0" fillId="3" borderId="15" xfId="0" applyNumberFormat="1" applyFill="1" applyBorder="1" applyProtection="1"/>
    <xf numFmtId="0" fontId="0" fillId="0" borderId="0" xfId="0" applyFill="1" applyBorder="1" applyProtection="1"/>
    <xf numFmtId="164" fontId="0" fillId="0" borderId="6" xfId="0" applyNumberFormat="1" applyBorder="1" applyProtection="1">
      <protection locked="0"/>
    </xf>
    <xf numFmtId="164" fontId="0" fillId="3" borderId="23" xfId="0" applyNumberFormat="1" applyFill="1" applyBorder="1" applyProtection="1"/>
    <xf numFmtId="164" fontId="0" fillId="0" borderId="26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5" fontId="0" fillId="3" borderId="18" xfId="0" applyNumberFormat="1" applyFill="1" applyBorder="1" applyProtection="1"/>
    <xf numFmtId="0" fontId="0" fillId="0" borderId="34" xfId="0" applyBorder="1" applyAlignment="1" applyProtection="1">
      <alignment horizontal="center" wrapText="1"/>
    </xf>
    <xf numFmtId="0" fontId="0" fillId="0" borderId="34" xfId="0" applyBorder="1" applyAlignment="1" applyProtection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110" zoomScaleNormal="110" workbookViewId="0">
      <selection activeCell="Q6" sqref="Q6"/>
    </sheetView>
  </sheetViews>
  <sheetFormatPr baseColWidth="10" defaultRowHeight="15" x14ac:dyDescent="0.25"/>
  <cols>
    <col min="1" max="1" width="22.140625" style="16" bestFit="1" customWidth="1"/>
    <col min="2" max="12" width="8.7109375" style="16" customWidth="1"/>
    <col min="13" max="13" width="11" style="16" bestFit="1" customWidth="1"/>
    <col min="14" max="16384" width="11.42578125" style="16"/>
  </cols>
  <sheetData>
    <row r="1" spans="1:14" ht="18.75" x14ac:dyDescent="0.3">
      <c r="A1" s="17" t="s">
        <v>16</v>
      </c>
    </row>
    <row r="2" spans="1:14" ht="6.75" customHeight="1" x14ac:dyDescent="0.25"/>
    <row r="3" spans="1:14" s="18" customFormat="1" ht="18.75" x14ac:dyDescent="0.3">
      <c r="A3" s="85" t="s">
        <v>17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 ht="6" customHeight="1" x14ac:dyDescent="0.25"/>
    <row r="5" spans="1:14" ht="15" customHeight="1" x14ac:dyDescent="0.25">
      <c r="B5" s="86" t="s">
        <v>5</v>
      </c>
      <c r="C5" s="87"/>
      <c r="D5" s="88"/>
      <c r="E5" s="86" t="s">
        <v>22</v>
      </c>
      <c r="F5" s="87"/>
      <c r="G5" s="88"/>
      <c r="H5" s="86" t="s">
        <v>9</v>
      </c>
      <c r="I5" s="87"/>
      <c r="J5" s="88"/>
      <c r="K5" s="89" t="s">
        <v>12</v>
      </c>
      <c r="L5" s="91" t="s">
        <v>13</v>
      </c>
      <c r="M5" s="93" t="s">
        <v>14</v>
      </c>
      <c r="N5" s="83" t="s">
        <v>24</v>
      </c>
    </row>
    <row r="6" spans="1:14" x14ac:dyDescent="0.25">
      <c r="B6" s="19" t="s">
        <v>6</v>
      </c>
      <c r="C6" s="20" t="s">
        <v>7</v>
      </c>
      <c r="D6" s="21" t="s">
        <v>8</v>
      </c>
      <c r="E6" s="19" t="s">
        <v>6</v>
      </c>
      <c r="F6" s="20" t="s">
        <v>7</v>
      </c>
      <c r="G6" s="21" t="s">
        <v>8</v>
      </c>
      <c r="H6" s="19" t="s">
        <v>10</v>
      </c>
      <c r="I6" s="20" t="s">
        <v>11</v>
      </c>
      <c r="J6" s="22" t="s">
        <v>8</v>
      </c>
      <c r="K6" s="90"/>
      <c r="L6" s="92"/>
      <c r="M6" s="94"/>
      <c r="N6" s="84"/>
    </row>
    <row r="7" spans="1:14" x14ac:dyDescent="0.25">
      <c r="A7" s="67" t="s">
        <v>0</v>
      </c>
      <c r="B7" s="49"/>
      <c r="C7" s="49"/>
      <c r="D7" s="50"/>
      <c r="E7" s="51"/>
      <c r="F7" s="52"/>
      <c r="G7" s="37">
        <f>IF(E7&gt;0,AVERAGE(E7,F7),)</f>
        <v>0</v>
      </c>
      <c r="H7" s="53"/>
      <c r="I7" s="54"/>
      <c r="J7" s="41">
        <f>IF(I7&gt;0,ROUND(AVERAGE(H7,I7),1),H7)</f>
        <v>0</v>
      </c>
      <c r="K7" s="43">
        <f>IF(AND(J7&gt;0,G7&gt;0),ROUND(AVERAGE(G7,J7)*2,0)/2,ROUND(G7*2,0)/2)</f>
        <v>0</v>
      </c>
      <c r="L7" s="55">
        <f>IF(K7&lt;4,2,1)</f>
        <v>2</v>
      </c>
      <c r="M7" s="56">
        <f>L7*K7</f>
        <v>0</v>
      </c>
      <c r="N7" s="16">
        <f>IF(K7&lt;4,1,"")</f>
        <v>1</v>
      </c>
    </row>
    <row r="8" spans="1:14" x14ac:dyDescent="0.25">
      <c r="A8" s="68" t="s">
        <v>1</v>
      </c>
      <c r="B8" s="57"/>
      <c r="C8" s="57"/>
      <c r="D8" s="58"/>
      <c r="E8" s="59"/>
      <c r="F8" s="60"/>
      <c r="G8" s="38">
        <f t="shared" ref="G8:G13" si="0">IF(E8&gt;0,AVERAGE(E8,F8),)</f>
        <v>0</v>
      </c>
      <c r="H8" s="61"/>
      <c r="I8" s="62"/>
      <c r="J8" s="42">
        <f>IF(I8&gt;0,ROUND(AVERAGE(H8,I8),1),H8)</f>
        <v>0</v>
      </c>
      <c r="K8" s="44">
        <f t="shared" ref="K8:K14" si="1">IF(AND(J8&gt;0,G8&gt;0),ROUND(AVERAGE(G8,J8)*2,0)/2,ROUND(G8*2,0)/2)</f>
        <v>0</v>
      </c>
      <c r="L8" s="63">
        <f t="shared" ref="L8:L21" si="2">IF(K8&lt;4,2,1)</f>
        <v>2</v>
      </c>
      <c r="M8" s="64">
        <f t="shared" ref="M8:M21" si="3">L8*K8</f>
        <v>0</v>
      </c>
      <c r="N8" s="16">
        <f t="shared" ref="N8:N21" si="4">IF(K8&lt;4,1,"")</f>
        <v>1</v>
      </c>
    </row>
    <row r="9" spans="1:14" x14ac:dyDescent="0.25">
      <c r="A9" s="69" t="s">
        <v>18</v>
      </c>
      <c r="B9" s="24"/>
      <c r="C9" s="24"/>
      <c r="D9" s="25"/>
      <c r="E9" s="3"/>
      <c r="F9" s="4"/>
      <c r="G9" s="38">
        <f t="shared" si="0"/>
        <v>0</v>
      </c>
      <c r="H9" s="9"/>
      <c r="I9" s="26"/>
      <c r="J9" s="42">
        <f t="shared" ref="J9" si="5">IF(H9&gt;0,ROUND(AVERAGE(H9,I9),1),H9)</f>
        <v>0</v>
      </c>
      <c r="K9" s="44">
        <f t="shared" si="1"/>
        <v>0</v>
      </c>
      <c r="L9" s="10">
        <f t="shared" si="2"/>
        <v>2</v>
      </c>
      <c r="M9" s="11">
        <f t="shared" si="3"/>
        <v>0</v>
      </c>
      <c r="N9" s="16">
        <f t="shared" si="4"/>
        <v>1</v>
      </c>
    </row>
    <row r="10" spans="1:14" x14ac:dyDescent="0.25">
      <c r="A10" s="68" t="s">
        <v>25</v>
      </c>
      <c r="B10" s="57"/>
      <c r="C10" s="57"/>
      <c r="D10" s="58"/>
      <c r="E10" s="59"/>
      <c r="F10" s="60"/>
      <c r="G10" s="38">
        <f t="shared" si="0"/>
        <v>0</v>
      </c>
      <c r="H10" s="61"/>
      <c r="I10" s="27"/>
      <c r="J10" s="42">
        <f>IF(H10&gt;0,ROUND(AVERAGE(H10,I10),1),H10)</f>
        <v>0</v>
      </c>
      <c r="K10" s="44">
        <f t="shared" si="1"/>
        <v>0</v>
      </c>
      <c r="L10" s="63">
        <f t="shared" si="2"/>
        <v>2</v>
      </c>
      <c r="M10" s="64">
        <f t="shared" si="3"/>
        <v>0</v>
      </c>
      <c r="N10" s="16">
        <f t="shared" si="4"/>
        <v>1</v>
      </c>
    </row>
    <row r="11" spans="1:14" x14ac:dyDescent="0.25">
      <c r="A11" s="69" t="s">
        <v>19</v>
      </c>
      <c r="B11" s="24"/>
      <c r="C11" s="24"/>
      <c r="D11" s="25"/>
      <c r="E11" s="3"/>
      <c r="F11" s="4"/>
      <c r="G11" s="38">
        <f t="shared" si="0"/>
        <v>0</v>
      </c>
      <c r="H11" s="9"/>
      <c r="I11" s="27"/>
      <c r="J11" s="42">
        <f t="shared" ref="J11:J13" si="6">IF(H11&gt;0,ROUND(AVERAGE(H11,I11),1),H11)</f>
        <v>0</v>
      </c>
      <c r="K11" s="44">
        <f t="shared" si="1"/>
        <v>0</v>
      </c>
      <c r="L11" s="10">
        <f t="shared" si="2"/>
        <v>2</v>
      </c>
      <c r="M11" s="11">
        <f t="shared" si="3"/>
        <v>0</v>
      </c>
      <c r="N11" s="16">
        <f t="shared" si="4"/>
        <v>1</v>
      </c>
    </row>
    <row r="12" spans="1:14" x14ac:dyDescent="0.25">
      <c r="A12" s="69" t="s">
        <v>20</v>
      </c>
      <c r="B12" s="24"/>
      <c r="C12" s="24"/>
      <c r="D12" s="25"/>
      <c r="E12" s="3"/>
      <c r="F12" s="4"/>
      <c r="G12" s="38">
        <f t="shared" si="0"/>
        <v>0</v>
      </c>
      <c r="H12" s="9"/>
      <c r="I12" s="27"/>
      <c r="J12" s="42">
        <f t="shared" si="6"/>
        <v>0</v>
      </c>
      <c r="K12" s="44">
        <f t="shared" si="1"/>
        <v>0</v>
      </c>
      <c r="L12" s="10">
        <f t="shared" si="2"/>
        <v>2</v>
      </c>
      <c r="M12" s="11">
        <f t="shared" si="3"/>
        <v>0</v>
      </c>
      <c r="N12" s="16">
        <f t="shared" si="4"/>
        <v>1</v>
      </c>
    </row>
    <row r="13" spans="1:14" x14ac:dyDescent="0.25">
      <c r="A13" s="69" t="s">
        <v>21</v>
      </c>
      <c r="B13" s="24"/>
      <c r="C13" s="24"/>
      <c r="D13" s="25"/>
      <c r="E13" s="3"/>
      <c r="F13" s="4"/>
      <c r="G13" s="38">
        <f t="shared" si="0"/>
        <v>0</v>
      </c>
      <c r="H13" s="77"/>
      <c r="I13" s="29"/>
      <c r="J13" s="78">
        <f t="shared" si="6"/>
        <v>0</v>
      </c>
      <c r="K13" s="44">
        <f t="shared" si="1"/>
        <v>0</v>
      </c>
      <c r="L13" s="10">
        <f t="shared" si="2"/>
        <v>2</v>
      </c>
      <c r="M13" s="11">
        <f t="shared" si="3"/>
        <v>0</v>
      </c>
      <c r="N13" s="16">
        <f t="shared" si="4"/>
        <v>1</v>
      </c>
    </row>
    <row r="14" spans="1:14" x14ac:dyDescent="0.25">
      <c r="A14" s="76" t="s">
        <v>31</v>
      </c>
      <c r="B14" s="1"/>
      <c r="C14" s="2"/>
      <c r="D14" s="37">
        <f>IF(B14&gt;0,AVERAGE(B14,C14),)</f>
        <v>0</v>
      </c>
      <c r="E14" s="30"/>
      <c r="F14" s="23"/>
      <c r="G14" s="31"/>
      <c r="H14" s="79"/>
      <c r="I14" s="23"/>
      <c r="J14" s="25"/>
      <c r="K14" s="44">
        <f>ROUND(D14*2,0)/2</f>
        <v>0</v>
      </c>
      <c r="L14" s="10">
        <f t="shared" si="2"/>
        <v>2</v>
      </c>
      <c r="M14" s="11">
        <f t="shared" si="3"/>
        <v>0</v>
      </c>
      <c r="N14" s="16">
        <f t="shared" si="4"/>
        <v>1</v>
      </c>
    </row>
    <row r="15" spans="1:14" x14ac:dyDescent="0.25">
      <c r="A15" s="69" t="s">
        <v>2</v>
      </c>
      <c r="B15" s="80"/>
      <c r="C15" s="81"/>
      <c r="D15" s="82">
        <f>IF(B15&gt;0,AVERAGE(B15,C15),)</f>
        <v>0</v>
      </c>
      <c r="E15" s="32"/>
      <c r="F15" s="24"/>
      <c r="G15" s="33"/>
      <c r="H15" s="24"/>
      <c r="I15" s="24"/>
      <c r="J15" s="25"/>
      <c r="K15" s="44">
        <f>ROUND(D15*2,0)/2</f>
        <v>0</v>
      </c>
      <c r="L15" s="10">
        <f t="shared" si="2"/>
        <v>2</v>
      </c>
      <c r="M15" s="11">
        <f t="shared" si="3"/>
        <v>0</v>
      </c>
      <c r="N15" s="16">
        <f t="shared" si="4"/>
        <v>1</v>
      </c>
    </row>
    <row r="16" spans="1:14" x14ac:dyDescent="0.25">
      <c r="A16" s="69" t="s">
        <v>30</v>
      </c>
      <c r="B16" s="5"/>
      <c r="C16" s="6"/>
      <c r="D16" s="39">
        <f t="shared" ref="D16" si="7">IF(B16&gt;0,AVERAGE(B16,C16),)</f>
        <v>0</v>
      </c>
      <c r="E16" s="32"/>
      <c r="F16" s="24"/>
      <c r="G16" s="33"/>
      <c r="H16" s="24"/>
      <c r="I16" s="24"/>
      <c r="J16" s="25"/>
      <c r="K16" s="45">
        <f>ROUND(D16*2,0)/2</f>
        <v>0</v>
      </c>
      <c r="L16" s="12">
        <f t="shared" si="2"/>
        <v>2</v>
      </c>
      <c r="M16" s="13">
        <f t="shared" si="3"/>
        <v>0</v>
      </c>
      <c r="N16" s="16">
        <f t="shared" si="4"/>
        <v>1</v>
      </c>
    </row>
    <row r="17" spans="1:14" x14ac:dyDescent="0.25">
      <c r="B17" s="23"/>
      <c r="C17" s="23"/>
      <c r="D17" s="23"/>
      <c r="E17" s="28"/>
      <c r="F17" s="28"/>
      <c r="G17" s="34"/>
      <c r="K17" s="35"/>
    </row>
    <row r="18" spans="1:14" x14ac:dyDescent="0.25">
      <c r="A18" s="67" t="s">
        <v>3</v>
      </c>
      <c r="B18" s="57"/>
      <c r="C18" s="57"/>
      <c r="D18" s="58"/>
      <c r="E18" s="51"/>
      <c r="F18" s="52"/>
      <c r="G18" s="37">
        <f t="shared" ref="G18:G19" si="8">IF(E18&gt;0,AVERAGE(E18,F18),)</f>
        <v>0</v>
      </c>
      <c r="H18" s="73"/>
      <c r="I18" s="74"/>
      <c r="J18" s="75">
        <f>IF(I18&gt;0,ROUND(AVERAGE(H18,I18),1),H18)</f>
        <v>0</v>
      </c>
      <c r="K18" s="46">
        <f t="shared" ref="K18" si="9">IF(AND(J18&gt;0,G18&gt;0),ROUND(AVERAGE(G18,J18)*2,0)/2,ROUND(G18*2,0)/2)</f>
        <v>0</v>
      </c>
      <c r="L18" s="65">
        <f t="shared" si="2"/>
        <v>2</v>
      </c>
      <c r="M18" s="66">
        <f t="shared" si="3"/>
        <v>0</v>
      </c>
      <c r="N18" s="16">
        <f t="shared" si="4"/>
        <v>1</v>
      </c>
    </row>
    <row r="19" spans="1:14" x14ac:dyDescent="0.25">
      <c r="A19" s="69" t="s">
        <v>27</v>
      </c>
      <c r="B19" s="24"/>
      <c r="C19" s="24"/>
      <c r="D19" s="25"/>
      <c r="E19" s="7"/>
      <c r="F19" s="8"/>
      <c r="G19" s="40">
        <f t="shared" si="8"/>
        <v>0</v>
      </c>
      <c r="H19" s="23"/>
      <c r="I19" s="23"/>
      <c r="J19" s="23"/>
      <c r="K19" s="45">
        <f>ROUND(G19*2,0)/2</f>
        <v>0</v>
      </c>
      <c r="L19" s="12">
        <f t="shared" si="2"/>
        <v>2</v>
      </c>
      <c r="M19" s="13">
        <f t="shared" si="3"/>
        <v>0</v>
      </c>
      <c r="N19" s="16">
        <f t="shared" si="4"/>
        <v>1</v>
      </c>
    </row>
    <row r="20" spans="1:14" x14ac:dyDescent="0.25">
      <c r="B20" s="24"/>
      <c r="C20" s="24"/>
      <c r="D20" s="24"/>
      <c r="E20" s="23"/>
      <c r="F20" s="23"/>
      <c r="G20" s="31"/>
      <c r="K20" s="35"/>
    </row>
    <row r="21" spans="1:14" x14ac:dyDescent="0.25">
      <c r="A21" s="70" t="s">
        <v>4</v>
      </c>
      <c r="B21" s="24"/>
      <c r="C21" s="24"/>
      <c r="D21" s="24"/>
      <c r="E21" s="24"/>
      <c r="F21" s="24"/>
      <c r="G21" s="33"/>
      <c r="H21" s="24"/>
      <c r="I21" s="24"/>
      <c r="J21" s="24"/>
      <c r="K21" s="36"/>
      <c r="L21" s="14">
        <f t="shared" si="2"/>
        <v>2</v>
      </c>
      <c r="M21" s="15">
        <f t="shared" si="3"/>
        <v>0</v>
      </c>
      <c r="N21" s="16">
        <f t="shared" si="4"/>
        <v>1</v>
      </c>
    </row>
    <row r="22" spans="1:14" x14ac:dyDescent="0.25">
      <c r="L22" s="16">
        <f>SUM(L7:L21)</f>
        <v>26</v>
      </c>
      <c r="M22" s="16">
        <f>SUM(M7:M21)</f>
        <v>0</v>
      </c>
    </row>
    <row r="23" spans="1:14" x14ac:dyDescent="0.25">
      <c r="J23" s="72" t="s">
        <v>23</v>
      </c>
      <c r="K23" s="16">
        <f>COUNT(N7:N16,N18:N19,N21)</f>
        <v>13</v>
      </c>
    </row>
    <row r="25" spans="1:14" x14ac:dyDescent="0.25">
      <c r="J25" s="47" t="s">
        <v>15</v>
      </c>
      <c r="K25" s="48">
        <f>M22/L22</f>
        <v>0</v>
      </c>
      <c r="L25" s="71" t="str">
        <f>IF(K25&lt;4,IF(K25&gt;0,"Durchgefallen",""),IF(K23&gt;4,"Durchgefallen","Matura bestanden"))</f>
        <v/>
      </c>
    </row>
    <row r="27" spans="1:14" x14ac:dyDescent="0.25">
      <c r="A27" s="16" t="s">
        <v>26</v>
      </c>
    </row>
    <row r="28" spans="1:14" ht="5.25" customHeight="1" x14ac:dyDescent="0.25"/>
    <row r="29" spans="1:14" x14ac:dyDescent="0.25">
      <c r="A29" s="16" t="s">
        <v>28</v>
      </c>
    </row>
    <row r="31" spans="1:14" x14ac:dyDescent="0.25">
      <c r="A31" s="16" t="s">
        <v>29</v>
      </c>
    </row>
  </sheetData>
  <sheetProtection sheet="1" objects="1" scenarios="1"/>
  <mergeCells count="8">
    <mergeCell ref="N5:N6"/>
    <mergeCell ref="A3:M3"/>
    <mergeCell ref="B5:D5"/>
    <mergeCell ref="E5:G5"/>
    <mergeCell ref="H5:J5"/>
    <mergeCell ref="K5:K6"/>
    <mergeCell ref="L5:L6"/>
    <mergeCell ref="M5:M6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leer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Sprenger Harald GYM</dc:creator>
  <cp:lastModifiedBy>Sprenger Harald GYM</cp:lastModifiedBy>
  <cp:lastPrinted>2013-01-28T10:40:02Z</cp:lastPrinted>
  <dcterms:created xsi:type="dcterms:W3CDTF">2013-01-21T19:01:04Z</dcterms:created>
  <dcterms:modified xsi:type="dcterms:W3CDTF">2018-04-03T08:28:26Z</dcterms:modified>
</cp:coreProperties>
</file>